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 activeTab="1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/>
</workbook>
</file>

<file path=xl/calcChain.xml><?xml version="1.0" encoding="utf-8"?>
<calcChain xmlns="http://schemas.openxmlformats.org/spreadsheetml/2006/main">
  <c r="E18" i="2" l="1"/>
  <c r="F24" i="2" l="1"/>
  <c r="F23" i="2"/>
  <c r="F22" i="2"/>
  <c r="C22" i="2"/>
  <c r="G9" i="2"/>
  <c r="F8" i="2"/>
  <c r="D8" i="2"/>
  <c r="D25" i="2" s="1"/>
  <c r="C8" i="2"/>
  <c r="C25" i="2" s="1"/>
  <c r="D16" i="1"/>
  <c r="C16" i="1"/>
  <c r="B16" i="1"/>
  <c r="F13" i="1"/>
  <c r="G21" i="2" s="1"/>
  <c r="F12" i="1"/>
  <c r="G20" i="2" s="1"/>
  <c r="F10" i="1"/>
  <c r="G18" i="2" s="1"/>
  <c r="F25" i="2" l="1"/>
  <c r="F16" i="1"/>
  <c r="G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<sst xmlns="http://schemas.openxmlformats.org/spreadsheetml/2006/main" count="58" uniqueCount="41">
  <si>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</si>
  <si>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</si>
  <si>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</si>
  <si>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</si>
  <si>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</si>
  <si>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</si>
  <si>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</si>
  <si>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</si>
  <si>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</si>
  <si>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</si>
  <si>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</si>
  <si>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</si>
  <si>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</si>
  <si>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</si>
  <si>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</si>
  <si>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</si>
  <si>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</si>
  <si>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</si>
  <si>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</si>
  <si>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</si>
  <si>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</si>
  <si>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</si>
  <si>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</si>
  <si>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</si>
  <si>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</si>
  <si>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</si>
  <si>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</si>
  <si>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</rPr>
      <t>*</t>
    </r>
    <r>
      <rPr>
        <sz val="10"/>
        <rFont val="Arial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</si>
  <si>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</si>
  <si>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</si>
  <si>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</si>
  <si>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</si>
  <si>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</si>
  <si>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</si>
  <si>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</si>
  <si>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</si>
  <si>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>5.2. Закупки малого объема (не превышающие 100 тыс. руб. по одной сделке)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</si>
  <si>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</si>
  <si>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</si>
  <si>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4 кв 2021 г.</t>
  </si>
  <si>
    <t>за 4 квартал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</si>
</sst>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</font>
    <font>
      <b/>
      <sz val="10"/>
      <name val="Arial"/>
    </font>
    <font>
      <sz val="10"/>
      <color theme="0"/>
      <name val="Arial"/>
    </font>
    <font>
      <b/>
      <sz val="11"/>
      <name val="Arial"/>
    </font>
    <font>
      <sz val="11"/>
      <name val="Arial"/>
    </font>
    <font>
      <b/>
      <sz val="11"/>
      <color rgb="FFFF0000"/>
      <name val="Arial"/>
    </font>
    <font>
      <u/>
      <sz val="10"/>
      <color rgb="FFFF0000"/>
      <name val="Arial"/>
    </font>
    <font>
      <sz val="11"/>
      <color rgb="FFFF0000"/>
      <name val="Arial"/>
    </font>
    <font>
      <b/>
      <sz val="11"/>
      <color theme="0"/>
      <name val="Arial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10" sqref="F10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39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79280.100000000006</v>
      </c>
      <c r="C10" s="6"/>
      <c r="D10" s="6">
        <v>50091.199999999997</v>
      </c>
      <c r="E10" s="8"/>
      <c r="F10" s="10">
        <f>100-D10/(B10-C10)*100</f>
        <v>36.817435901316983</v>
      </c>
    </row>
    <row r="11" spans="1:8" x14ac:dyDescent="0.2">
      <c r="A11" s="9" t="s">
        <v>14</v>
      </c>
      <c r="B11" s="6"/>
      <c r="C11" s="6"/>
      <c r="D11" s="6"/>
      <c r="E11" s="8"/>
      <c r="F11" s="6"/>
    </row>
    <row r="12" spans="1:8" x14ac:dyDescent="0.2">
      <c r="A12" s="11" t="s">
        <v>15</v>
      </c>
      <c r="B12" s="6">
        <v>0</v>
      </c>
      <c r="C12" s="6"/>
      <c r="D12" s="6">
        <v>0</v>
      </c>
      <c r="E12" s="8"/>
      <c r="F12" s="10" t="e">
        <f>100-D12/(B12-C12)*100</f>
        <v>#DIV/0!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>
        <v>63406</v>
      </c>
      <c r="C14" s="14"/>
      <c r="D14" s="6">
        <v>63406</v>
      </c>
      <c r="E14" s="14"/>
      <c r="F14" s="14" t="s">
        <v>18</v>
      </c>
    </row>
    <row r="15" spans="1:8" x14ac:dyDescent="0.2">
      <c r="A15" s="13" t="s">
        <v>19</v>
      </c>
      <c r="B15" s="6">
        <v>8407.6</v>
      </c>
      <c r="C15" s="14"/>
      <c r="D15" s="6">
        <v>8407.6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151093.70000000001</v>
      </c>
      <c r="C16" s="15">
        <f>SUM(C2:C13)</f>
        <v>0</v>
      </c>
      <c r="D16" s="15">
        <f>SUM(D2:D15)</f>
        <v>121904.8</v>
      </c>
      <c r="F16" s="17">
        <f>100-D16/(B16-C16)*100</f>
        <v>19.318409702059057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G18" sqref="G18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40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37</v>
      </c>
      <c r="D8" s="23">
        <f>SUM(D10:D21)</f>
        <v>146</v>
      </c>
      <c r="E8" s="24"/>
      <c r="F8" s="23">
        <f>SUM(F10:F21)</f>
        <v>37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37</v>
      </c>
      <c r="D18" s="30">
        <v>146</v>
      </c>
      <c r="E18" s="31">
        <f>D18/C18</f>
        <v>3.9459459459459461</v>
      </c>
      <c r="F18" s="32">
        <v>37</v>
      </c>
      <c r="G18" s="33">
        <f>Лист1!а1</f>
        <v>36.817435901316983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>
        <v>0</v>
      </c>
      <c r="G19" s="35"/>
    </row>
    <row r="20" spans="2:7" ht="17.25" customHeight="1" x14ac:dyDescent="0.25">
      <c r="B20" s="13" t="s">
        <v>15</v>
      </c>
      <c r="C20" s="30">
        <v>0</v>
      </c>
      <c r="D20" s="30">
        <v>0</v>
      </c>
      <c r="E20" s="31">
        <v>0</v>
      </c>
      <c r="F20" s="32">
        <v>0</v>
      </c>
      <c r="G20" s="33" t="e">
        <f>Лист1!зк1</f>
        <v>#DIV/0!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171</v>
      </c>
      <c r="D22" s="43"/>
      <c r="E22" s="44"/>
      <c r="F22" s="42">
        <f>F23+F24</f>
        <v>171</v>
      </c>
      <c r="G22" s="33" t="s">
        <v>18</v>
      </c>
    </row>
    <row r="23" spans="2:7" ht="31.5" customHeight="1" x14ac:dyDescent="0.25">
      <c r="B23" s="9" t="s">
        <v>35</v>
      </c>
      <c r="C23" s="30">
        <v>92</v>
      </c>
      <c r="D23" s="23" t="s">
        <v>18</v>
      </c>
      <c r="E23" s="44" t="s">
        <v>18</v>
      </c>
      <c r="F23" s="45">
        <f>C23</f>
        <v>92</v>
      </c>
      <c r="G23" s="44" t="s">
        <v>18</v>
      </c>
    </row>
    <row r="24" spans="2:7" ht="29.25" customHeight="1" x14ac:dyDescent="0.25">
      <c r="B24" s="9" t="s">
        <v>36</v>
      </c>
      <c r="C24" s="30">
        <v>79</v>
      </c>
      <c r="D24" s="23" t="s">
        <v>18</v>
      </c>
      <c r="E24" s="44" t="s">
        <v>18</v>
      </c>
      <c r="F24" s="45">
        <f>C24</f>
        <v>79</v>
      </c>
      <c r="G24" s="44" t="s">
        <v>18</v>
      </c>
    </row>
    <row r="25" spans="2:7" s="1" customFormat="1" ht="15" x14ac:dyDescent="0.25">
      <c r="B25" s="46" t="s">
        <v>37</v>
      </c>
      <c r="C25" s="23">
        <f>C8+C22</f>
        <v>208</v>
      </c>
      <c r="D25" s="23">
        <f>D8+D22</f>
        <v>146</v>
      </c>
      <c r="E25" s="47"/>
      <c r="F25" s="42">
        <f>SUM(F8+F22)</f>
        <v>208</v>
      </c>
      <c r="G25" s="48">
        <f>Лист1!F16</f>
        <v>19.318409702059057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38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Турсунова Наталия Геннадьевна</cp:lastModifiedBy>
  <dcterms:modified xsi:type="dcterms:W3CDTF">2022-03-24T07:25:31Z</dcterms:modified>
</cp:coreProperties>
</file>